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11" activeTab="0"/>
  </bookViews>
  <sheets>
    <sheet name="Facit till Övning Nyckelt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pgo</author>
  </authors>
  <commentList>
    <comment ref="F33" authorId="0">
      <text>
        <r>
          <rPr>
            <b/>
            <sz val="8"/>
            <rFont val="Tahoma"/>
            <family val="0"/>
          </rPr>
          <t xml:space="preserve">Ledtråd till hur man beräknar Soliditet:
Soliditet =   </t>
        </r>
        <r>
          <rPr>
            <b/>
            <u val="single"/>
            <sz val="8"/>
            <rFont val="Tahoma"/>
            <family val="2"/>
          </rPr>
          <t>Eget kapital</t>
        </r>
        <r>
          <rPr>
            <b/>
            <sz val="8"/>
            <rFont val="Tahoma"/>
            <family val="0"/>
          </rPr>
          <t xml:space="preserve"> 
                      Totalt kapital</t>
        </r>
      </text>
    </comment>
    <comment ref="F42" authorId="0">
      <text>
        <r>
          <rPr>
            <b/>
            <sz val="8"/>
            <rFont val="Tahoma"/>
            <family val="0"/>
          </rPr>
          <t xml:space="preserve">Ledtråd till hur man beräknar Räntabilitet:
Räntabilitet = </t>
        </r>
        <r>
          <rPr>
            <b/>
            <u val="single"/>
            <sz val="8"/>
            <rFont val="Tahoma"/>
            <family val="2"/>
          </rPr>
          <t>Resultat efter finansiella poster</t>
        </r>
        <r>
          <rPr>
            <b/>
            <sz val="8"/>
            <rFont val="Tahoma"/>
            <family val="0"/>
          </rPr>
          <t xml:space="preserve">
                                          Eget kapital  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Ledtråd till hur man beräknar Balanslikviditet:
Balanslikviditet =  </t>
        </r>
        <r>
          <rPr>
            <b/>
            <u val="single"/>
            <sz val="8"/>
            <rFont val="Tahoma"/>
            <family val="2"/>
          </rPr>
          <t>Omsättningstillgångar inkl. varulager</t>
        </r>
        <r>
          <rPr>
            <b/>
            <sz val="8"/>
            <rFont val="Tahoma"/>
            <family val="0"/>
          </rPr>
          <t xml:space="preserve"> 
                                               Kortfristiga skulder</t>
        </r>
      </text>
    </comment>
    <comment ref="G26" authorId="0">
      <text>
        <r>
          <rPr>
            <b/>
            <sz val="8"/>
            <rFont val="Tahoma"/>
            <family val="0"/>
          </rPr>
          <t xml:space="preserve">Balanslikviditet =  </t>
        </r>
        <r>
          <rPr>
            <b/>
            <u val="single"/>
            <sz val="8"/>
            <rFont val="Tahoma"/>
            <family val="2"/>
          </rPr>
          <t>173 + 265 + 25 + 90</t>
        </r>
        <r>
          <rPr>
            <b/>
            <sz val="8"/>
            <rFont val="Tahoma"/>
            <family val="0"/>
          </rPr>
          <t xml:space="preserve">  = 1,6
                                                  345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Ledtråd till hur man beräknar Kassalikviditet:
Kassalikviditet =  </t>
        </r>
        <r>
          <rPr>
            <b/>
            <u val="single"/>
            <sz val="8"/>
            <rFont val="Tahoma"/>
            <family val="2"/>
          </rPr>
          <t>Omsättningstillgångar exkl. varulager</t>
        </r>
        <r>
          <rPr>
            <b/>
            <sz val="8"/>
            <rFont val="Tahoma"/>
            <family val="0"/>
          </rPr>
          <t xml:space="preserve"> 
                                               Kortfristiga skulder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Kassalikviditet =  </t>
        </r>
        <r>
          <rPr>
            <b/>
            <u val="single"/>
            <sz val="8"/>
            <rFont val="Tahoma"/>
            <family val="2"/>
          </rPr>
          <t>265 + 25 + 90</t>
        </r>
        <r>
          <rPr>
            <b/>
            <sz val="8"/>
            <rFont val="Tahoma"/>
            <family val="0"/>
          </rPr>
          <t xml:space="preserve">  = 1,1
                                           345</t>
        </r>
      </text>
    </comment>
    <comment ref="G35" authorId="0">
      <text>
        <r>
          <rPr>
            <b/>
            <sz val="8"/>
            <rFont val="Tahoma"/>
            <family val="0"/>
          </rPr>
          <t xml:space="preserve">Soliditet =  </t>
        </r>
        <r>
          <rPr>
            <b/>
            <u val="single"/>
            <sz val="8"/>
            <rFont val="Tahoma"/>
            <family val="2"/>
          </rPr>
          <t>500 + 95 + 163</t>
        </r>
        <r>
          <rPr>
            <b/>
            <sz val="8"/>
            <rFont val="Tahoma"/>
            <family val="0"/>
          </rPr>
          <t xml:space="preserve">  = 0,33  =&gt; 33 %
                                2 300</t>
        </r>
      </text>
    </comment>
    <comment ref="G44" authorId="0">
      <text>
        <r>
          <rPr>
            <b/>
            <sz val="8"/>
            <rFont val="Tahoma"/>
            <family val="0"/>
          </rPr>
          <t xml:space="preserve">Räntabilitet =  </t>
        </r>
        <r>
          <rPr>
            <b/>
            <u val="single"/>
            <sz val="8"/>
            <rFont val="Tahoma"/>
            <family val="2"/>
          </rPr>
          <t>282</t>
        </r>
        <r>
          <rPr>
            <b/>
            <sz val="8"/>
            <rFont val="Tahoma"/>
            <family val="0"/>
          </rPr>
          <t xml:space="preserve">  = 0,372  =&gt; 37,2 %
                            758</t>
        </r>
      </text>
    </comment>
    <comment ref="F51" authorId="0">
      <text>
        <r>
          <rPr>
            <b/>
            <sz val="8"/>
            <rFont val="Tahoma"/>
            <family val="0"/>
          </rPr>
          <t xml:space="preserve">Ledtråd till hur man beräknar Räntabilitet:
Räntabilitet = </t>
        </r>
        <r>
          <rPr>
            <b/>
            <u val="single"/>
            <sz val="8"/>
            <rFont val="Tahoma"/>
            <family val="2"/>
          </rPr>
          <t>Resultat efter finansiella poster - 28% skatt</t>
        </r>
        <r>
          <rPr>
            <b/>
            <sz val="8"/>
            <rFont val="Tahoma"/>
            <family val="0"/>
          </rPr>
          <t xml:space="preserve">
                                                   Eget kapital  </t>
        </r>
      </text>
    </comment>
    <comment ref="G53" authorId="0">
      <text>
        <r>
          <rPr>
            <b/>
            <sz val="8"/>
            <rFont val="Tahoma"/>
            <family val="0"/>
          </rPr>
          <t xml:space="preserve">Räntabilitet =  </t>
        </r>
        <r>
          <rPr>
            <b/>
            <u val="single"/>
            <sz val="8"/>
            <rFont val="Tahoma"/>
            <family val="2"/>
          </rPr>
          <t>0,72 * 282</t>
        </r>
        <r>
          <rPr>
            <b/>
            <sz val="8"/>
            <rFont val="Tahoma"/>
            <family val="0"/>
          </rPr>
          <t xml:space="preserve">  = 0,268  =&gt; 26,8 %
                                  758</t>
        </r>
      </text>
    </comment>
  </commentList>
</comments>
</file>

<file path=xl/sharedStrings.xml><?xml version="1.0" encoding="utf-8"?>
<sst xmlns="http://schemas.openxmlformats.org/spreadsheetml/2006/main" count="20" uniqueCount="16">
  <si>
    <t>Företagsekonomi B</t>
  </si>
  <si>
    <t>Soliditet:</t>
  </si>
  <si>
    <t>Kassalikviditet:</t>
  </si>
  <si>
    <t>Balanslikviditet:</t>
  </si>
  <si>
    <t>( 1 decimal )</t>
  </si>
  <si>
    <t>Räntabilitet före skatt:</t>
  </si>
  <si>
    <t>( Svara i % utan decimaler )</t>
  </si>
  <si>
    <t>Räntabilitet efter skatt:</t>
  </si>
  <si>
    <t>( Svara i % med en decimal )</t>
  </si>
  <si>
    <t>Bokslut och analys</t>
  </si>
  <si>
    <t xml:space="preserve"> </t>
  </si>
  <si>
    <t>Nyckeltal</t>
  </si>
  <si>
    <t>Skriv svaret i den gula rutan till höger om frågan</t>
  </si>
  <si>
    <t>Facit till Övning 5-3 Redovisning</t>
  </si>
  <si>
    <t>Analys med Nyckeltal</t>
  </si>
  <si>
    <t>a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</si>
</sst>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000000"/>
    <numFmt numFmtId="173" formatCode="0.000000"/>
    <numFmt numFmtId="174" formatCode="0.00000000"/>
    <numFmt numFmtId="175" formatCode="0.0"/>
    <numFmt numFmtId="176" formatCode="#,##0.0"/>
    <numFmt numFmtId="177" formatCode="#,##0.000"/>
    <numFmt numFmtId="178" formatCode="[$-41D]&quot;den &quot;d\ mmmm\ yyyy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11"/>
      <color indexed="17"/>
      <name val="Arial"/>
      <family val="2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17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18" fillId="0" borderId="0" xfId="0" applyFont="1" applyAlignment="1">
      <alignment/>
    </xf>
    <xf numFmtId="0" fontId="14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Alignment="1">
      <alignment horizontal="left"/>
    </xf>
    <xf numFmtId="164" fontId="13" fillId="2" borderId="2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9" fontId="13" fillId="2" borderId="2" xfId="0" applyNumberFormat="1" applyFont="1" applyFill="1" applyBorder="1" applyAlignment="1">
      <alignment horizontal="center"/>
    </xf>
    <xf numFmtId="9" fontId="13" fillId="2" borderId="3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75" fontId="13" fillId="2" borderId="2" xfId="0" applyNumberFormat="1" applyFont="1" applyFill="1" applyBorder="1" applyAlignment="1">
      <alignment horizontal="center"/>
    </xf>
    <xf numFmtId="175" fontId="13" fillId="2" borderId="3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7109375" style="9" customWidth="1"/>
    <col min="3" max="4" width="7.7109375" style="0" customWidth="1"/>
    <col min="5" max="5" width="8.7109375" style="0" customWidth="1"/>
    <col min="6" max="6" width="7.7109375" style="0" customWidth="1"/>
    <col min="7" max="8" width="7.7109375" style="9" customWidth="1"/>
    <col min="9" max="12" width="7.7109375" style="0" customWidth="1"/>
    <col min="13" max="13" width="3.7109375" style="9" customWidth="1"/>
    <col min="14" max="14" width="3.7109375" style="0" customWidth="1"/>
    <col min="15" max="17" width="7.7109375" style="0" customWidth="1"/>
    <col min="18" max="18" width="3.7109375" style="0" customWidth="1"/>
  </cols>
  <sheetData>
    <row r="1" spans="1:14" ht="13.5" thickBot="1">
      <c r="A1" s="39" t="s">
        <v>15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19"/>
    </row>
    <row r="2" spans="1:14" ht="15.75" customHeight="1">
      <c r="A2" s="19"/>
      <c r="B2" s="18"/>
      <c r="C2" s="52" t="s">
        <v>0</v>
      </c>
      <c r="D2" s="52"/>
      <c r="E2" s="52"/>
      <c r="F2" s="52"/>
      <c r="G2" s="26"/>
      <c r="H2" s="26"/>
      <c r="I2" s="19"/>
      <c r="J2" s="22"/>
      <c r="K2" s="19"/>
      <c r="L2" s="46" t="s">
        <v>11</v>
      </c>
      <c r="M2" s="47"/>
      <c r="N2" s="23"/>
    </row>
    <row r="3" spans="1:14" ht="15.75" customHeight="1" thickBot="1">
      <c r="A3" s="19"/>
      <c r="B3" s="18"/>
      <c r="C3" s="19"/>
      <c r="D3" s="24"/>
      <c r="E3" s="19"/>
      <c r="F3" s="19"/>
      <c r="G3" s="19"/>
      <c r="H3" s="19"/>
      <c r="I3" s="19"/>
      <c r="J3" s="22"/>
      <c r="K3" s="25"/>
      <c r="L3" s="48"/>
      <c r="M3" s="49"/>
      <c r="N3" s="25"/>
    </row>
    <row r="4" spans="1:14" ht="15.75" customHeight="1">
      <c r="A4" s="19"/>
      <c r="B4" s="18"/>
      <c r="C4" s="52" t="s">
        <v>13</v>
      </c>
      <c r="D4" s="52"/>
      <c r="E4" s="52"/>
      <c r="F4" s="52"/>
      <c r="G4" s="52"/>
      <c r="H4" s="52" t="s">
        <v>9</v>
      </c>
      <c r="I4" s="52"/>
      <c r="J4" s="52"/>
      <c r="K4" s="19"/>
      <c r="L4" s="19"/>
      <c r="M4" s="20"/>
      <c r="N4" s="19"/>
    </row>
    <row r="5" spans="1:14" ht="12.75" customHeight="1">
      <c r="A5" s="19"/>
      <c r="B5" s="18"/>
      <c r="C5" s="21"/>
      <c r="D5" s="21"/>
      <c r="E5" s="21"/>
      <c r="F5" s="21"/>
      <c r="G5" s="21"/>
      <c r="H5" s="21"/>
      <c r="I5" s="21"/>
      <c r="J5" s="21"/>
      <c r="K5" s="19"/>
      <c r="L5" s="19"/>
      <c r="M5" s="20"/>
      <c r="N5" s="19"/>
    </row>
    <row r="6" spans="1:14" ht="15.75" customHeight="1">
      <c r="A6" s="19"/>
      <c r="B6" s="18"/>
      <c r="C6" s="52" t="s">
        <v>14</v>
      </c>
      <c r="D6" s="52"/>
      <c r="E6" s="52"/>
      <c r="F6" s="52"/>
      <c r="G6" s="21"/>
      <c r="H6" s="21"/>
      <c r="I6" s="21"/>
      <c r="J6" s="21"/>
      <c r="K6" s="19"/>
      <c r="L6" s="19"/>
      <c r="M6" s="20"/>
      <c r="N6" s="19"/>
    </row>
    <row r="7" spans="1:14" ht="12.75" customHeight="1">
      <c r="A7" s="19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</row>
    <row r="8" spans="1:14" ht="12.75" customHeight="1">
      <c r="A8" s="19"/>
      <c r="B8" s="20"/>
      <c r="C8" s="24"/>
      <c r="D8" s="19"/>
      <c r="E8" s="19"/>
      <c r="F8" s="19"/>
      <c r="G8" s="20"/>
      <c r="H8" s="20"/>
      <c r="I8" s="19"/>
      <c r="J8" s="19"/>
      <c r="K8" s="19"/>
      <c r="L8" s="19"/>
      <c r="M8" s="20"/>
      <c r="N8" s="19"/>
    </row>
    <row r="9" spans="1:14" ht="15.75" customHeight="1">
      <c r="A9" s="19"/>
      <c r="B9" s="20"/>
      <c r="C9" s="52" t="s">
        <v>12</v>
      </c>
      <c r="D9" s="52"/>
      <c r="E9" s="52"/>
      <c r="F9" s="52"/>
      <c r="G9" s="52"/>
      <c r="H9" s="52"/>
      <c r="I9" s="52"/>
      <c r="J9" s="19"/>
      <c r="K9" s="19"/>
      <c r="L9" s="19"/>
      <c r="M9" s="20"/>
      <c r="N9" s="19"/>
    </row>
    <row r="10" spans="1:14" ht="12.75" customHeight="1">
      <c r="A10" s="19"/>
      <c r="B10" s="20"/>
      <c r="C10" s="24"/>
      <c r="D10" s="19"/>
      <c r="E10" s="19"/>
      <c r="F10" s="19"/>
      <c r="G10" s="20"/>
      <c r="H10" s="20"/>
      <c r="I10" s="19"/>
      <c r="J10" s="19"/>
      <c r="K10" s="19"/>
      <c r="L10" s="19"/>
      <c r="M10" s="20"/>
      <c r="N10" s="19"/>
    </row>
    <row r="11" spans="1:14" ht="12.75" customHeight="1">
      <c r="A11" s="19"/>
      <c r="B11" s="20"/>
      <c r="C11" s="19"/>
      <c r="D11" s="19"/>
      <c r="E11" s="19"/>
      <c r="F11" s="27"/>
      <c r="G11" s="28"/>
      <c r="H11" s="20"/>
      <c r="I11" s="19"/>
      <c r="J11" s="19"/>
      <c r="K11" s="19"/>
      <c r="L11" s="19"/>
      <c r="M11" s="20"/>
      <c r="N11" s="19"/>
    </row>
    <row r="12" spans="1:14" ht="15" customHeight="1">
      <c r="A12" s="19"/>
      <c r="B12" s="20"/>
      <c r="C12" s="41" t="s">
        <v>2</v>
      </c>
      <c r="D12" s="41"/>
      <c r="E12" s="41"/>
      <c r="F12" s="50">
        <v>1.1</v>
      </c>
      <c r="G12" s="51"/>
      <c r="H12" s="40" t="str">
        <f>IF(F12=1.1,"Bra!  Du har gjort rätt",IF(F12=0," ",IF(F12&lt;1.1," ",IF(F12&gt;1.1," "))))</f>
        <v>Bra!  Du har gjort rätt</v>
      </c>
      <c r="I12" s="40"/>
      <c r="J12" s="40"/>
      <c r="K12" s="40"/>
      <c r="L12" s="19"/>
      <c r="M12" s="20"/>
      <c r="N12" s="19"/>
    </row>
    <row r="13" spans="1:14" ht="15" customHeight="1">
      <c r="A13" s="19"/>
      <c r="B13" s="20"/>
      <c r="C13" s="31" t="s">
        <v>4</v>
      </c>
      <c r="D13" s="29"/>
      <c r="E13" s="29"/>
      <c r="F13" s="32"/>
      <c r="G13" s="32"/>
      <c r="H13" s="20"/>
      <c r="I13" s="19"/>
      <c r="J13" s="19"/>
      <c r="K13" s="19"/>
      <c r="L13" s="19"/>
      <c r="M13" s="20"/>
      <c r="N13" s="19"/>
    </row>
    <row r="14" spans="1:14" ht="15" customHeight="1">
      <c r="A14" s="19"/>
      <c r="B14" s="20"/>
      <c r="C14" s="31"/>
      <c r="D14" s="29"/>
      <c r="E14" s="29"/>
      <c r="F14" s="32"/>
      <c r="G14" s="32"/>
      <c r="H14" s="20"/>
      <c r="I14" s="19"/>
      <c r="J14" s="19"/>
      <c r="K14" s="19"/>
      <c r="L14" s="19"/>
      <c r="M14" s="20"/>
      <c r="N14" s="19" t="s">
        <v>10</v>
      </c>
    </row>
    <row r="15" spans="1:14" ht="15" customHeight="1">
      <c r="A15" s="19"/>
      <c r="B15" s="20"/>
      <c r="C15" s="40" t="str">
        <f>IF(F12=1.1," ",IF(F12=0," ",IF(F12&lt;1.1,"Få hjälp  ==&gt; ",IF(F12&gt;1.1,"Få hjälp  ==&gt;"))))</f>
        <v> </v>
      </c>
      <c r="D15" s="40"/>
      <c r="E15" s="19"/>
      <c r="F15" s="37" t="str">
        <f>IF(F12=1.1," ",IF(F12=0," ",IF(F12&lt;1.1,"Ledtråd ",IF(F12&gt;1.1,"Ledtråd "))))</f>
        <v> </v>
      </c>
      <c r="G15" s="32"/>
      <c r="H15" s="20"/>
      <c r="I15" s="19"/>
      <c r="J15" s="19"/>
      <c r="K15" s="19"/>
      <c r="L15" s="19"/>
      <c r="M15" s="20"/>
      <c r="N15" s="19"/>
    </row>
    <row r="16" spans="1:14" ht="15" customHeight="1">
      <c r="A16" s="19" t="s">
        <v>10</v>
      </c>
      <c r="B16" s="20"/>
      <c r="C16" s="30"/>
      <c r="D16" s="30"/>
      <c r="E16" s="19"/>
      <c r="F16" s="33"/>
      <c r="G16" s="32"/>
      <c r="H16" s="20"/>
      <c r="I16" s="19"/>
      <c r="J16" s="19"/>
      <c r="K16" s="19"/>
      <c r="L16" s="19"/>
      <c r="M16" s="20"/>
      <c r="N16" s="19"/>
    </row>
    <row r="17" spans="1:256" ht="15" customHeight="1">
      <c r="A17" s="19"/>
      <c r="B17" s="20"/>
      <c r="C17" s="40" t="str">
        <f>IF(F12=1.1," ",IF(F12=0," ",IF(F12&lt;1.1,"Vill du veta svaret?   ==&gt; ",IF(F12&gt;1.1,"Vill du veta svaret?   ==&gt;"))))</f>
        <v> </v>
      </c>
      <c r="D17" s="40"/>
      <c r="E17" s="40"/>
      <c r="F17" s="40"/>
      <c r="G17" s="37" t="str">
        <f>IF(F12=1.1," ",IF(F12=0," ",IF(F12&lt;1.1,"Svar ",IF(F12&gt;1.1,"Svar "))))</f>
        <v> </v>
      </c>
      <c r="H17" s="30"/>
      <c r="I17" s="30"/>
      <c r="J17" s="30"/>
      <c r="K17" s="30"/>
      <c r="L17" s="30"/>
      <c r="M17" s="30"/>
      <c r="N17" s="3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14" ht="12.75">
      <c r="A18" s="19"/>
      <c r="B18" s="20"/>
      <c r="C18" s="34"/>
      <c r="D18" s="19"/>
      <c r="E18" s="19"/>
      <c r="F18" s="19"/>
      <c r="G18" s="20"/>
      <c r="H18" s="20"/>
      <c r="I18" s="19"/>
      <c r="J18" s="19"/>
      <c r="K18" s="19"/>
      <c r="L18" s="19"/>
      <c r="M18" s="20"/>
      <c r="N18" s="19"/>
    </row>
    <row r="19" spans="1:14" ht="12.75">
      <c r="A19" s="19"/>
      <c r="B19" s="20"/>
      <c r="C19" s="34"/>
      <c r="D19" s="19"/>
      <c r="E19" s="19"/>
      <c r="F19" s="19"/>
      <c r="G19" s="20"/>
      <c r="H19" s="20"/>
      <c r="I19" s="19"/>
      <c r="J19" s="19"/>
      <c r="K19" s="19"/>
      <c r="L19" s="19"/>
      <c r="M19" s="20"/>
      <c r="N19" s="19"/>
    </row>
    <row r="20" spans="1:14" ht="12.75" customHeight="1">
      <c r="A20" s="19"/>
      <c r="B20" s="20"/>
      <c r="C20" s="34"/>
      <c r="D20" s="19"/>
      <c r="E20" s="19"/>
      <c r="F20" s="27"/>
      <c r="G20" s="28"/>
      <c r="H20" s="20"/>
      <c r="I20" s="19"/>
      <c r="J20" s="19"/>
      <c r="K20" s="19"/>
      <c r="L20" s="19"/>
      <c r="M20" s="20"/>
      <c r="N20" s="19"/>
    </row>
    <row r="21" spans="1:14" ht="15" customHeight="1">
      <c r="A21" s="19"/>
      <c r="B21" s="20"/>
      <c r="C21" s="41" t="s">
        <v>3</v>
      </c>
      <c r="D21" s="41"/>
      <c r="E21" s="41"/>
      <c r="F21" s="50">
        <v>1.6</v>
      </c>
      <c r="G21" s="51"/>
      <c r="H21" s="40" t="str">
        <f>IF(F21=1.6,"Bra!  Du har gjort rätt",IF(F21=0," ",IF(F21&lt;1.6," ",IF(F21&gt;1.6," "))))</f>
        <v>Bra!  Du har gjort rätt</v>
      </c>
      <c r="I21" s="40"/>
      <c r="J21" s="40"/>
      <c r="K21" s="40"/>
      <c r="L21" s="19"/>
      <c r="M21" s="20"/>
      <c r="N21" s="19"/>
    </row>
    <row r="22" spans="1:14" ht="15" customHeight="1">
      <c r="A22" s="19"/>
      <c r="B22" s="20"/>
      <c r="C22" s="31" t="s">
        <v>4</v>
      </c>
      <c r="D22" s="29"/>
      <c r="E22" s="29"/>
      <c r="F22" s="18"/>
      <c r="G22" s="18"/>
      <c r="H22" s="20"/>
      <c r="I22" s="19"/>
      <c r="J22" s="19"/>
      <c r="K22" s="19"/>
      <c r="L22" s="19"/>
      <c r="M22" s="20"/>
      <c r="N22" s="19"/>
    </row>
    <row r="23" spans="1:14" ht="12.75" customHeight="1">
      <c r="A23" s="19"/>
      <c r="B23" s="20"/>
      <c r="C23" s="31"/>
      <c r="D23" s="29"/>
      <c r="E23" s="29"/>
      <c r="F23" s="18"/>
      <c r="G23" s="18"/>
      <c r="H23" s="20"/>
      <c r="I23" s="19"/>
      <c r="J23" s="19"/>
      <c r="K23" s="19"/>
      <c r="L23" s="19"/>
      <c r="M23" s="20"/>
      <c r="N23" s="19"/>
    </row>
    <row r="24" spans="1:14" ht="15" customHeight="1">
      <c r="A24" s="19"/>
      <c r="B24" s="20"/>
      <c r="C24" s="40" t="str">
        <f>IF(F21=1.6," ",IF(F21=0," ",IF(F21&lt;1.6,"Få hjälp  ==&gt; ",IF(F21&gt;1.6,"Få hjälp  ==&gt;"))))</f>
        <v> </v>
      </c>
      <c r="D24" s="40"/>
      <c r="E24" s="19"/>
      <c r="F24" s="37" t="str">
        <f>IF(F21=1.6," ",IF(F21=0," ",IF(F21&lt;1.6,"Ledtråd ",IF(F21&gt;1.6,"Ledtråd "))))</f>
        <v> </v>
      </c>
      <c r="G24" s="32"/>
      <c r="H24" s="20"/>
      <c r="I24" s="19"/>
      <c r="J24" s="19"/>
      <c r="K24" s="19"/>
      <c r="L24" s="19"/>
      <c r="M24" s="20"/>
      <c r="N24" s="19"/>
    </row>
    <row r="25" spans="1:14" ht="15" customHeight="1">
      <c r="A25" s="19"/>
      <c r="B25" s="20"/>
      <c r="C25" s="30"/>
      <c r="D25" s="30"/>
      <c r="E25" s="19"/>
      <c r="F25" s="33"/>
      <c r="G25" s="32"/>
      <c r="H25" s="20"/>
      <c r="I25" s="19"/>
      <c r="J25" s="19"/>
      <c r="K25" s="19"/>
      <c r="L25" s="19"/>
      <c r="M25" s="20"/>
      <c r="N25" s="19"/>
    </row>
    <row r="26" spans="1:256" ht="15" customHeight="1">
      <c r="A26" s="19"/>
      <c r="B26" s="20"/>
      <c r="C26" s="40" t="str">
        <f>IF(F21=1.6," ",IF(F21=0," ",IF(F21&lt;1.6,"Vill du veta svaret?   ==&gt; ",IF(F21&gt;1.6,"Vill du veta svaret?   ==&gt;"))))</f>
        <v> </v>
      </c>
      <c r="D26" s="40"/>
      <c r="E26" s="40"/>
      <c r="F26" s="40"/>
      <c r="G26" s="37" t="str">
        <f>IF(F21=1.6," ",IF(F21=0," ",IF(F21&lt;1.6,"Svar ",IF(F21&gt;1.6,"Svar "))))</f>
        <v> </v>
      </c>
      <c r="H26" s="30"/>
      <c r="I26" s="30"/>
      <c r="J26" s="30"/>
      <c r="K26" s="30"/>
      <c r="L26" s="30"/>
      <c r="M26" s="30"/>
      <c r="N26" s="30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14" ht="12.75" customHeight="1">
      <c r="A27" s="19"/>
      <c r="B27" s="20"/>
      <c r="C27" s="35"/>
      <c r="D27" s="19"/>
      <c r="E27" s="19"/>
      <c r="F27" s="19"/>
      <c r="G27" s="20"/>
      <c r="H27" s="20"/>
      <c r="I27" s="19"/>
      <c r="J27" s="19"/>
      <c r="K27" s="19"/>
      <c r="L27" s="19"/>
      <c r="M27" s="20"/>
      <c r="N27" s="19"/>
    </row>
    <row r="28" spans="1:14" ht="12.75" customHeight="1">
      <c r="A28" s="19"/>
      <c r="B28" s="20"/>
      <c r="C28" s="35"/>
      <c r="D28" s="19"/>
      <c r="E28" s="19"/>
      <c r="F28" s="19"/>
      <c r="G28" s="20"/>
      <c r="H28" s="20"/>
      <c r="I28" s="19"/>
      <c r="J28" s="19"/>
      <c r="K28" s="19"/>
      <c r="L28" s="19"/>
      <c r="M28" s="20"/>
      <c r="N28" s="19"/>
    </row>
    <row r="29" spans="1:14" ht="12.75" customHeight="1">
      <c r="A29" s="19"/>
      <c r="B29" s="20"/>
      <c r="C29" s="35"/>
      <c r="D29" s="19"/>
      <c r="E29" s="19"/>
      <c r="F29" s="27"/>
      <c r="G29" s="28"/>
      <c r="H29" s="20"/>
      <c r="I29" s="19"/>
      <c r="J29" s="19"/>
      <c r="K29" s="19"/>
      <c r="L29" s="19"/>
      <c r="M29" s="20"/>
      <c r="N29" s="19"/>
    </row>
    <row r="30" spans="1:14" ht="15" customHeight="1">
      <c r="A30" s="19"/>
      <c r="B30" s="20"/>
      <c r="C30" s="41" t="s">
        <v>1</v>
      </c>
      <c r="D30" s="41"/>
      <c r="E30" s="41"/>
      <c r="F30" s="44">
        <v>0.33</v>
      </c>
      <c r="G30" s="45"/>
      <c r="H30" s="40" t="str">
        <f>IF(F30=0.33,"Bra!  Du har gjort rätt",IF(F30=0," ",IF(F30&lt;0.33," ",IF(F30&gt;0.33," "))))</f>
        <v>Bra!  Du har gjort rätt</v>
      </c>
      <c r="I30" s="40"/>
      <c r="J30" s="40"/>
      <c r="K30" s="40"/>
      <c r="L30" s="19"/>
      <c r="M30" s="20"/>
      <c r="N30" s="19"/>
    </row>
    <row r="31" spans="1:14" ht="15" customHeight="1">
      <c r="A31" s="19"/>
      <c r="B31" s="20"/>
      <c r="C31" s="36" t="s">
        <v>6</v>
      </c>
      <c r="D31" s="19"/>
      <c r="E31" s="19"/>
      <c r="F31" s="19"/>
      <c r="G31" s="20"/>
      <c r="H31" s="20"/>
      <c r="I31" s="19"/>
      <c r="J31" s="19"/>
      <c r="K31" s="19"/>
      <c r="L31" s="19"/>
      <c r="M31" s="20"/>
      <c r="N31" s="19"/>
    </row>
    <row r="32" spans="1:14" ht="12.75">
      <c r="A32" s="19"/>
      <c r="B32" s="20"/>
      <c r="C32" s="36"/>
      <c r="D32" s="19"/>
      <c r="E32" s="19"/>
      <c r="F32" s="19"/>
      <c r="G32" s="20"/>
      <c r="H32" s="20"/>
      <c r="I32" s="19"/>
      <c r="J32" s="19"/>
      <c r="K32" s="19"/>
      <c r="L32" s="19"/>
      <c r="M32" s="20"/>
      <c r="N32" s="19"/>
    </row>
    <row r="33" spans="1:14" ht="15" customHeight="1">
      <c r="A33" s="19"/>
      <c r="B33" s="20"/>
      <c r="C33" s="40" t="str">
        <f>IF(F30=0.33," ",IF(F30=0," ",IF(F30&lt;0.33,"Få hjälp ===&gt; ",IF(F30&gt;3.3E+29,"Få hjälp ===&gt;"))))</f>
        <v> </v>
      </c>
      <c r="D33" s="40"/>
      <c r="E33" s="19"/>
      <c r="F33" s="38" t="str">
        <f>IF(F30=0.33," ",IF(F30=0," ",IF(F30&lt;0.33,"Ledtråd ",IF(F30&gt;0.33,"Ledtråd "))))</f>
        <v> </v>
      </c>
      <c r="G33" s="20"/>
      <c r="H33" s="20"/>
      <c r="I33" s="19"/>
      <c r="J33" s="19"/>
      <c r="K33" s="19"/>
      <c r="L33" s="19"/>
      <c r="M33" s="20"/>
      <c r="N33" s="19"/>
    </row>
    <row r="34" spans="1:14" ht="12.75">
      <c r="A34" s="19"/>
      <c r="B34" s="20"/>
      <c r="C34" s="18"/>
      <c r="D34" s="19"/>
      <c r="E34" s="19"/>
      <c r="F34" s="19"/>
      <c r="G34" s="20"/>
      <c r="H34" s="20"/>
      <c r="I34" s="19"/>
      <c r="J34" s="19"/>
      <c r="K34" s="19"/>
      <c r="L34" s="19"/>
      <c r="M34" s="20"/>
      <c r="N34" s="19"/>
    </row>
    <row r="35" spans="1:256" ht="15" customHeight="1">
      <c r="A35" s="19"/>
      <c r="B35" s="20"/>
      <c r="C35" s="40" t="str">
        <f>IF(F30=0.33," ",IF(F30=0," ",IF(F30&lt;0.33,"Vill du veta svaret?   ==&gt; ",IF(F30&gt;0.33,"Vill du veta svaret?   ==&gt;"))))</f>
        <v> </v>
      </c>
      <c r="D35" s="40"/>
      <c r="E35" s="40"/>
      <c r="F35" s="40"/>
      <c r="G35" s="37" t="str">
        <f>IF(F30=0.33," ",IF(F30=0," ",IF(F30&lt;0.33,"Svar ",IF(F30&gt;0.33,"Svar "))))</f>
        <v> </v>
      </c>
      <c r="H35" s="30"/>
      <c r="I35" s="30"/>
      <c r="J35" s="30"/>
      <c r="K35" s="30"/>
      <c r="L35" s="30"/>
      <c r="M35" s="30"/>
      <c r="N35" s="30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14" ht="12.75" customHeight="1">
      <c r="A36" s="19"/>
      <c r="B36" s="20"/>
      <c r="C36" s="35"/>
      <c r="D36" s="19"/>
      <c r="E36" s="19"/>
      <c r="F36" s="19"/>
      <c r="G36" s="20"/>
      <c r="H36" s="20"/>
      <c r="I36" s="19"/>
      <c r="J36" s="19"/>
      <c r="K36" s="19"/>
      <c r="L36" s="19"/>
      <c r="M36" s="20"/>
      <c r="N36" s="19"/>
    </row>
    <row r="37" spans="1:14" ht="12.75" customHeight="1">
      <c r="A37" s="19"/>
      <c r="B37" s="20"/>
      <c r="C37" s="35"/>
      <c r="D37" s="19"/>
      <c r="E37" s="19"/>
      <c r="F37" s="19"/>
      <c r="G37" s="20"/>
      <c r="H37" s="20"/>
      <c r="I37" s="19"/>
      <c r="J37" s="19"/>
      <c r="K37" s="19"/>
      <c r="L37" s="19"/>
      <c r="M37" s="20"/>
      <c r="N37" s="19"/>
    </row>
    <row r="38" spans="1:14" ht="12.75" customHeight="1">
      <c r="A38" s="19"/>
      <c r="B38" s="20"/>
      <c r="C38" s="35"/>
      <c r="D38" s="19"/>
      <c r="E38" s="19"/>
      <c r="F38" s="27"/>
      <c r="G38" s="28"/>
      <c r="H38" s="20"/>
      <c r="I38" s="19"/>
      <c r="J38" s="19"/>
      <c r="K38" s="19"/>
      <c r="L38" s="19"/>
      <c r="M38" s="20"/>
      <c r="N38" s="19"/>
    </row>
    <row r="39" spans="1:14" ht="15" customHeight="1">
      <c r="A39" s="19"/>
      <c r="B39" s="20"/>
      <c r="C39" s="41" t="s">
        <v>5</v>
      </c>
      <c r="D39" s="41"/>
      <c r="E39" s="41"/>
      <c r="F39" s="42">
        <v>0.372</v>
      </c>
      <c r="G39" s="43"/>
      <c r="H39" s="40" t="str">
        <f>IF(F39=0.372,"Bra!  Du har gjort rätt",IF(F39=0," ",IF(F39&lt;0.372," ",IF(F39&gt;0.372," "))))</f>
        <v>Bra!  Du har gjort rätt</v>
      </c>
      <c r="I39" s="40"/>
      <c r="J39" s="40"/>
      <c r="K39" s="40"/>
      <c r="L39" s="19"/>
      <c r="M39" s="20"/>
      <c r="N39" s="19"/>
    </row>
    <row r="40" spans="1:14" ht="15" customHeight="1">
      <c r="A40" s="19"/>
      <c r="B40" s="20"/>
      <c r="C40" s="36" t="s">
        <v>8</v>
      </c>
      <c r="D40" s="19"/>
      <c r="E40" s="19"/>
      <c r="F40" s="19"/>
      <c r="G40" s="20"/>
      <c r="H40" s="20"/>
      <c r="I40" s="19"/>
      <c r="J40" s="19"/>
      <c r="K40" s="19"/>
      <c r="L40" s="19"/>
      <c r="M40" s="20"/>
      <c r="N40" s="19"/>
    </row>
    <row r="41" spans="1:14" ht="12.75">
      <c r="A41" s="19"/>
      <c r="B41" s="20"/>
      <c r="C41" s="36"/>
      <c r="D41" s="19"/>
      <c r="E41" s="19"/>
      <c r="F41" s="19"/>
      <c r="G41" s="20"/>
      <c r="H41" s="20"/>
      <c r="I41" s="19"/>
      <c r="J41" s="19"/>
      <c r="K41" s="19"/>
      <c r="L41" s="19"/>
      <c r="M41" s="20"/>
      <c r="N41" s="19"/>
    </row>
    <row r="42" spans="1:14" ht="15" customHeight="1">
      <c r="A42" s="19"/>
      <c r="B42" s="20"/>
      <c r="C42" s="40" t="str">
        <f>IF(F39=0.372," ",IF(F39=0," ",IF(F39&lt;0.372,"Få hjälp ===&gt; ",IF(F39&gt;0.372,"Få hjälp ===&gt;"))))</f>
        <v> </v>
      </c>
      <c r="D42" s="40"/>
      <c r="E42" s="19"/>
      <c r="F42" s="38" t="str">
        <f>IF(F39=0.372," ",IF(F39=0," ",IF(F39&lt;0.372,"Ledtråd ",IF(F39&gt;0.372,"Ledtråd "))))</f>
        <v> </v>
      </c>
      <c r="G42" s="20"/>
      <c r="H42" s="20"/>
      <c r="I42" s="19"/>
      <c r="J42" s="19"/>
      <c r="K42" s="19"/>
      <c r="L42" s="19"/>
      <c r="M42" s="20"/>
      <c r="N42" s="19"/>
    </row>
    <row r="43" spans="1:14" ht="12.75">
      <c r="A43" s="19"/>
      <c r="B43" s="20"/>
      <c r="C43" s="19"/>
      <c r="D43" s="19"/>
      <c r="E43" s="19"/>
      <c r="F43" s="19"/>
      <c r="G43" s="20"/>
      <c r="H43" s="20"/>
      <c r="I43" s="19"/>
      <c r="J43" s="19"/>
      <c r="K43" s="19"/>
      <c r="L43" s="19"/>
      <c r="M43" s="20"/>
      <c r="N43" s="19"/>
    </row>
    <row r="44" spans="1:256" ht="15" customHeight="1">
      <c r="A44" s="19"/>
      <c r="B44" s="20"/>
      <c r="C44" s="40" t="str">
        <f>IF(F39=0.372," ",IF(F39=0," ",IF(F39&lt;0.372,"Vill du veta svaret?   ==&gt; ",IF(F39&gt;0.372,"Vill du veta svaret?   ==&gt;"))))</f>
        <v> </v>
      </c>
      <c r="D44" s="40"/>
      <c r="E44" s="40"/>
      <c r="F44" s="40"/>
      <c r="G44" s="37" t="str">
        <f>IF(F39=0.372," ",IF(F39=0," ",IF(F39&lt;0.372,"Svar ",IF(F39&gt;0.372,"Svar "))))</f>
        <v> </v>
      </c>
      <c r="H44" s="30"/>
      <c r="I44" s="30"/>
      <c r="J44" s="30"/>
      <c r="K44" s="30"/>
      <c r="L44" s="30"/>
      <c r="M44" s="30"/>
      <c r="N44" s="30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14" ht="12.75" customHeight="1">
      <c r="A45" s="19"/>
      <c r="B45" s="20"/>
      <c r="C45" s="35"/>
      <c r="D45" s="19"/>
      <c r="E45" s="19"/>
      <c r="F45" s="19"/>
      <c r="G45" s="20"/>
      <c r="H45" s="20"/>
      <c r="I45" s="19"/>
      <c r="J45" s="19"/>
      <c r="K45" s="19"/>
      <c r="L45" s="19"/>
      <c r="M45" s="20"/>
      <c r="N45" s="19"/>
    </row>
    <row r="46" spans="1:14" ht="12.75" customHeight="1">
      <c r="A46" s="19"/>
      <c r="B46" s="20"/>
      <c r="C46" s="35"/>
      <c r="D46" s="19"/>
      <c r="E46" s="19"/>
      <c r="F46" s="19"/>
      <c r="G46" s="20"/>
      <c r="H46" s="20"/>
      <c r="I46" s="19"/>
      <c r="J46" s="19"/>
      <c r="K46" s="19"/>
      <c r="L46" s="19"/>
      <c r="M46" s="20"/>
      <c r="N46" s="19"/>
    </row>
    <row r="47" spans="1:14" ht="12.75" customHeight="1">
      <c r="A47" s="19"/>
      <c r="B47" s="20"/>
      <c r="C47" s="35"/>
      <c r="D47" s="19"/>
      <c r="E47" s="19"/>
      <c r="F47" s="27"/>
      <c r="G47" s="28"/>
      <c r="H47" s="20"/>
      <c r="I47" s="19"/>
      <c r="J47" s="19"/>
      <c r="K47" s="19"/>
      <c r="L47" s="19"/>
      <c r="M47" s="20"/>
      <c r="N47" s="19"/>
    </row>
    <row r="48" spans="1:14" ht="15" customHeight="1">
      <c r="A48" s="19"/>
      <c r="B48" s="20"/>
      <c r="C48" s="41" t="s">
        <v>7</v>
      </c>
      <c r="D48" s="41"/>
      <c r="E48" s="41"/>
      <c r="F48" s="42">
        <v>0.268</v>
      </c>
      <c r="G48" s="43"/>
      <c r="H48" s="40" t="str">
        <f>IF(F48=0.268,"Bra!  Du har gjort rätt",IF(F48=0," ",IF(F48&lt;0.268," ",IF(F48&gt;0.268," "))))</f>
        <v>Bra!  Du har gjort rätt</v>
      </c>
      <c r="I48" s="40"/>
      <c r="J48" s="40"/>
      <c r="K48" s="40"/>
      <c r="L48" s="19"/>
      <c r="M48" s="19"/>
      <c r="N48" s="19"/>
    </row>
    <row r="49" spans="1:14" ht="15" customHeight="1">
      <c r="A49" s="19"/>
      <c r="B49" s="20"/>
      <c r="C49" s="36" t="s">
        <v>8</v>
      </c>
      <c r="D49" s="19"/>
      <c r="E49" s="19"/>
      <c r="F49" s="19"/>
      <c r="G49" s="20"/>
      <c r="H49" s="20"/>
      <c r="I49" s="19"/>
      <c r="J49" s="19"/>
      <c r="K49" s="19"/>
      <c r="L49" s="19"/>
      <c r="M49" s="19"/>
      <c r="N49" s="19"/>
    </row>
    <row r="50" spans="1:14" ht="12.75">
      <c r="A50" s="19"/>
      <c r="B50" s="20"/>
      <c r="C50" s="36"/>
      <c r="D50" s="19"/>
      <c r="E50" s="19"/>
      <c r="F50" s="19"/>
      <c r="G50" s="20"/>
      <c r="H50" s="20"/>
      <c r="I50" s="19"/>
      <c r="J50" s="19"/>
      <c r="K50" s="19"/>
      <c r="L50" s="19"/>
      <c r="M50" s="19"/>
      <c r="N50" s="19"/>
    </row>
    <row r="51" spans="1:14" ht="15" customHeight="1">
      <c r="A51" s="19"/>
      <c r="B51" s="20"/>
      <c r="C51" s="40" t="str">
        <f>IF(F48=0.268," ",IF(F48=0," ",IF(F48&lt;0.268,"Få hjälp ===&gt; ",IF(F48&gt;0.268,"Få hjälp ===&gt;"))))</f>
        <v> </v>
      </c>
      <c r="D51" s="40"/>
      <c r="E51" s="19"/>
      <c r="F51" s="38" t="str">
        <f>IF(F48=0.268," ",IF(F48=0," ",IF(F48&lt;0.268,"Ledtråd ",IF(F48&gt;0.268,"Ledtråd "))))</f>
        <v> </v>
      </c>
      <c r="G51" s="20"/>
      <c r="H51" s="20"/>
      <c r="I51" s="19"/>
      <c r="J51" s="19"/>
      <c r="K51" s="19"/>
      <c r="L51" s="19"/>
      <c r="M51" s="19"/>
      <c r="N51" s="19"/>
    </row>
    <row r="52" spans="1:14" ht="12.75">
      <c r="A52" s="19"/>
      <c r="B52" s="20"/>
      <c r="C52" s="19"/>
      <c r="D52" s="19"/>
      <c r="E52" s="19"/>
      <c r="F52" s="19"/>
      <c r="G52" s="20"/>
      <c r="H52" s="20"/>
      <c r="I52" s="19"/>
      <c r="J52" s="19"/>
      <c r="K52" s="19"/>
      <c r="L52" s="19"/>
      <c r="M52" s="19"/>
      <c r="N52" s="19"/>
    </row>
    <row r="53" spans="1:14" ht="15" customHeight="1">
      <c r="A53" s="19"/>
      <c r="B53" s="20"/>
      <c r="C53" s="40" t="str">
        <f>IF(F48=0.268," ",IF(F48=0," ",IF(F48&lt;0.268,"Vill du veta svaret?   ==&gt; ",IF(F48&gt;0.268,"Vill du veta svaret?   ==&gt;"))))</f>
        <v> </v>
      </c>
      <c r="D53" s="40"/>
      <c r="E53" s="40"/>
      <c r="F53" s="40"/>
      <c r="G53" s="37" t="str">
        <f>IF(F48=0.268," ",IF(F48=0," ",IF(F48&lt;0.268,"Svar ",IF(F48&gt;0.268,"Svar "))))</f>
        <v> </v>
      </c>
      <c r="H53" s="30"/>
      <c r="I53" s="30"/>
      <c r="J53" s="30"/>
      <c r="K53" s="30"/>
      <c r="L53" s="30"/>
      <c r="M53" s="19"/>
      <c r="N53" s="19"/>
    </row>
    <row r="54" spans="1:14" ht="12.75">
      <c r="A54" s="19"/>
      <c r="B54" s="2"/>
      <c r="C54" s="2"/>
      <c r="D54" s="2"/>
      <c r="E54" s="2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19"/>
      <c r="B55" s="2"/>
      <c r="C55" s="2"/>
      <c r="D55" s="2"/>
      <c r="E55" s="2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2.75">
      <c r="A56" s="19" t="s">
        <v>10</v>
      </c>
      <c r="B56" s="2"/>
      <c r="C56" s="2"/>
      <c r="D56" s="2"/>
      <c r="E56" s="2"/>
      <c r="F56" s="19"/>
      <c r="G56" s="19"/>
      <c r="H56" s="19"/>
      <c r="I56" s="19"/>
      <c r="J56" s="19"/>
      <c r="K56" s="19"/>
      <c r="L56" s="19"/>
      <c r="M56" s="19"/>
      <c r="N56" s="19"/>
    </row>
    <row r="57" spans="2:13" ht="12.75">
      <c r="B57" s="1"/>
      <c r="C57" s="1"/>
      <c r="D57" s="1"/>
      <c r="E57" s="1"/>
      <c r="G57"/>
      <c r="H57"/>
      <c r="M57"/>
    </row>
    <row r="58" spans="2:13" ht="12.75">
      <c r="B58"/>
      <c r="G58"/>
      <c r="H58"/>
      <c r="M58"/>
    </row>
    <row r="59" spans="2:13" ht="12.75">
      <c r="B59"/>
      <c r="G59"/>
      <c r="H59"/>
      <c r="M59"/>
    </row>
    <row r="60" spans="2:13" ht="12.75">
      <c r="B60"/>
      <c r="G60"/>
      <c r="H60"/>
      <c r="M60"/>
    </row>
    <row r="61" spans="3:13" ht="12.75">
      <c r="C61" s="9"/>
      <c r="H61" s="10"/>
      <c r="I61" s="1"/>
      <c r="K61" s="1"/>
      <c r="L61" s="1"/>
      <c r="M61"/>
    </row>
    <row r="62" spans="3:13" ht="12.75">
      <c r="C62" s="9"/>
      <c r="H62" s="10"/>
      <c r="I62" s="1"/>
      <c r="J62" s="1"/>
      <c r="K62" s="1"/>
      <c r="L62" s="1"/>
      <c r="M62"/>
    </row>
    <row r="63" spans="3:13" ht="12.75">
      <c r="C63" s="9"/>
      <c r="G63"/>
      <c r="I63" s="1"/>
      <c r="J63" s="1"/>
      <c r="K63" s="1"/>
      <c r="L63" s="1"/>
      <c r="M63"/>
    </row>
    <row r="64" spans="3:13" ht="12.75">
      <c r="C64" s="16"/>
      <c r="D64" s="6"/>
      <c r="F64" s="8"/>
      <c r="G64"/>
      <c r="I64" s="1"/>
      <c r="J64" s="1"/>
      <c r="K64" s="1"/>
      <c r="L64" s="1"/>
      <c r="M64"/>
    </row>
    <row r="65" spans="3:13" ht="12.75">
      <c r="C65" s="9"/>
      <c r="D65" s="6"/>
      <c r="F65" s="8"/>
      <c r="G65"/>
      <c r="I65" s="1"/>
      <c r="J65" s="1"/>
      <c r="K65" s="1"/>
      <c r="L65" s="1"/>
      <c r="M65"/>
    </row>
    <row r="66" spans="3:13" ht="12.75">
      <c r="C66" s="9"/>
      <c r="G66"/>
      <c r="I66" s="1"/>
      <c r="J66" s="1"/>
      <c r="K66" s="1"/>
      <c r="L66" s="1"/>
      <c r="M66"/>
    </row>
    <row r="67" spans="2:13" ht="12.75">
      <c r="B67" s="15"/>
      <c r="C67" s="15"/>
      <c r="G67"/>
      <c r="M67"/>
    </row>
    <row r="68" spans="3:13" ht="12.75">
      <c r="C68" s="9"/>
      <c r="G68"/>
      <c r="M68"/>
    </row>
    <row r="69" spans="3:13" ht="12.75">
      <c r="C69" s="9"/>
      <c r="G69"/>
      <c r="M69"/>
    </row>
    <row r="71" spans="3:17" ht="12.75">
      <c r="C71" s="8"/>
      <c r="D71" s="1"/>
      <c r="E71" s="8"/>
      <c r="F71" s="1"/>
      <c r="G71" s="10"/>
      <c r="H71" s="10"/>
      <c r="I71" s="7"/>
      <c r="J71" s="1"/>
      <c r="K71" s="8"/>
      <c r="L71" s="1"/>
      <c r="M71" s="10"/>
      <c r="N71" s="1"/>
      <c r="O71" s="1"/>
      <c r="P71" s="1"/>
      <c r="Q71" s="1"/>
    </row>
    <row r="72" spans="2:17" ht="12.75">
      <c r="B72" s="10"/>
      <c r="C72" s="8"/>
      <c r="D72" s="1"/>
      <c r="E72" s="8"/>
      <c r="F72" s="1"/>
      <c r="I72" s="7"/>
      <c r="J72" s="1"/>
      <c r="K72" s="8"/>
      <c r="L72" s="1"/>
      <c r="N72" s="1"/>
      <c r="O72" s="1"/>
      <c r="P72" s="1"/>
      <c r="Q72" s="1"/>
    </row>
    <row r="73" spans="3:11" ht="12.75">
      <c r="C73" s="5"/>
      <c r="E73" s="5"/>
      <c r="I73" s="6"/>
      <c r="K73" s="5"/>
    </row>
    <row r="74" spans="9:11" ht="12.75">
      <c r="I74" s="6"/>
      <c r="K74" s="5"/>
    </row>
    <row r="81" spans="3:13" ht="12.75">
      <c r="C81" s="2"/>
      <c r="D81" s="2"/>
      <c r="E81" s="2"/>
      <c r="F81" s="2"/>
      <c r="G81" s="11"/>
      <c r="H81" s="11"/>
      <c r="I81" s="2"/>
      <c r="J81" s="2"/>
      <c r="K81" s="2"/>
      <c r="L81" s="2"/>
      <c r="M81" s="11"/>
    </row>
    <row r="82" spans="7:13" ht="12.75">
      <c r="G82" s="11"/>
      <c r="H82" s="11"/>
      <c r="I82" s="2"/>
      <c r="J82" s="2"/>
      <c r="K82" s="2"/>
      <c r="L82" s="2"/>
      <c r="M82" s="13"/>
    </row>
    <row r="83" spans="7:13" ht="12.75">
      <c r="G83" s="11"/>
      <c r="H83" s="11"/>
      <c r="I83" s="2"/>
      <c r="J83" s="2"/>
      <c r="K83" s="2"/>
      <c r="L83" s="2"/>
      <c r="M83" s="11"/>
    </row>
    <row r="84" spans="7:13" ht="12.75">
      <c r="G84" s="11"/>
      <c r="H84" s="11"/>
      <c r="I84" s="2"/>
      <c r="J84" s="2"/>
      <c r="K84" s="2"/>
      <c r="L84" s="2"/>
      <c r="M84" s="13"/>
    </row>
    <row r="85" spans="7:13" ht="12.75">
      <c r="G85" s="11"/>
      <c r="H85" s="11"/>
      <c r="I85" s="2"/>
      <c r="J85" s="2"/>
      <c r="K85" s="2"/>
      <c r="L85" s="2"/>
      <c r="M85" s="11"/>
    </row>
    <row r="86" spans="3:13" ht="12.75">
      <c r="C86" s="2"/>
      <c r="D86" s="2"/>
      <c r="E86" s="2"/>
      <c r="F86" s="2"/>
      <c r="G86" s="11"/>
      <c r="H86" s="11"/>
      <c r="I86" s="2"/>
      <c r="J86" s="2"/>
      <c r="K86" s="2"/>
      <c r="L86" s="2"/>
      <c r="M86" s="13"/>
    </row>
    <row r="87" spans="3:13" ht="12.75">
      <c r="C87" s="2"/>
      <c r="D87" s="2"/>
      <c r="E87" s="2"/>
      <c r="F87" s="2"/>
      <c r="G87" s="11"/>
      <c r="H87" s="11"/>
      <c r="I87" s="2"/>
      <c r="J87" s="2"/>
      <c r="K87" s="2"/>
      <c r="L87" s="2"/>
      <c r="M87" s="11"/>
    </row>
    <row r="88" spans="3:13" ht="12.75">
      <c r="C88" s="2"/>
      <c r="D88" s="2"/>
      <c r="E88" s="2"/>
      <c r="F88" s="2"/>
      <c r="G88" s="11"/>
      <c r="H88" s="11"/>
      <c r="I88" s="2"/>
      <c r="J88" s="2"/>
      <c r="K88" s="2"/>
      <c r="L88" s="2"/>
      <c r="M88" s="13"/>
    </row>
    <row r="89" spans="3:13" ht="12.75">
      <c r="C89" s="2"/>
      <c r="D89" s="2"/>
      <c r="E89" s="2"/>
      <c r="F89" s="2"/>
      <c r="G89" s="11"/>
      <c r="H89" s="11"/>
      <c r="I89" s="2"/>
      <c r="J89" s="2"/>
      <c r="K89" s="2"/>
      <c r="L89" s="2"/>
      <c r="M89" s="11"/>
    </row>
    <row r="90" spans="3:13" ht="12.75">
      <c r="C90" s="2"/>
      <c r="D90" s="2"/>
      <c r="E90" s="2"/>
      <c r="F90" s="2"/>
      <c r="G90" s="11"/>
      <c r="H90" s="11"/>
      <c r="I90" s="2"/>
      <c r="J90" s="2"/>
      <c r="K90" s="2"/>
      <c r="L90" s="2"/>
      <c r="M90" s="11"/>
    </row>
    <row r="91" spans="3:13" ht="12.75">
      <c r="C91" s="3"/>
      <c r="D91" s="3"/>
      <c r="E91" s="3"/>
      <c r="F91" s="4"/>
      <c r="G91" s="12"/>
      <c r="H91" s="12"/>
      <c r="I91" s="3"/>
      <c r="J91" s="3"/>
      <c r="K91" s="3"/>
      <c r="L91" s="3"/>
      <c r="M91" s="14"/>
    </row>
    <row r="92" spans="3:13" ht="12.75">
      <c r="C92" s="2"/>
      <c r="D92" s="2"/>
      <c r="E92" s="2"/>
      <c r="F92" s="2"/>
      <c r="G92" s="11"/>
      <c r="H92" s="11"/>
      <c r="I92" s="2"/>
      <c r="J92" s="2"/>
      <c r="K92" s="2"/>
      <c r="L92" s="2"/>
      <c r="M92" s="11"/>
    </row>
    <row r="93" spans="3:13" ht="12.75">
      <c r="C93" s="1"/>
      <c r="D93" s="1"/>
      <c r="E93" s="1"/>
      <c r="F93" s="1"/>
      <c r="G93" s="10"/>
      <c r="H93" s="10"/>
      <c r="I93" s="1"/>
      <c r="J93" s="1"/>
      <c r="K93" s="1"/>
      <c r="L93" s="1"/>
      <c r="M93" s="10"/>
    </row>
    <row r="94" spans="3:13" ht="12.75">
      <c r="C94" s="1"/>
      <c r="D94" s="1"/>
      <c r="E94" s="1"/>
      <c r="F94" s="1"/>
      <c r="G94" s="10"/>
      <c r="H94" s="10"/>
      <c r="I94" s="1"/>
      <c r="J94" s="1"/>
      <c r="K94" s="1"/>
      <c r="L94" s="1"/>
      <c r="M94" s="10"/>
    </row>
  </sheetData>
  <sheetProtection password="CC4C" sheet="1" objects="1" scenarios="1"/>
  <mergeCells count="31">
    <mergeCell ref="L2:M3"/>
    <mergeCell ref="H21:K21"/>
    <mergeCell ref="F12:G12"/>
    <mergeCell ref="F21:G21"/>
    <mergeCell ref="C6:F6"/>
    <mergeCell ref="C9:I9"/>
    <mergeCell ref="H4:J4"/>
    <mergeCell ref="C4:G4"/>
    <mergeCell ref="C2:F2"/>
    <mergeCell ref="C44:F44"/>
    <mergeCell ref="C42:D42"/>
    <mergeCell ref="C26:F26"/>
    <mergeCell ref="C17:F17"/>
    <mergeCell ref="C35:F35"/>
    <mergeCell ref="F30:G30"/>
    <mergeCell ref="F39:G39"/>
    <mergeCell ref="H30:K30"/>
    <mergeCell ref="H39:K39"/>
    <mergeCell ref="C12:E12"/>
    <mergeCell ref="C21:E21"/>
    <mergeCell ref="C30:E30"/>
    <mergeCell ref="C39:E39"/>
    <mergeCell ref="H12:K12"/>
    <mergeCell ref="C24:D24"/>
    <mergeCell ref="C33:D33"/>
    <mergeCell ref="C15:D15"/>
    <mergeCell ref="C53:F53"/>
    <mergeCell ref="C48:E48"/>
    <mergeCell ref="F48:G48"/>
    <mergeCell ref="H48:K48"/>
    <mergeCell ref="C51:D51"/>
  </mergeCells>
  <printOptions gridLines="1"/>
  <pageMargins left="0.5905511811023623" right="0.3937007874015748" top="0.5905511811023623" bottom="0.3937007874015748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CFL</cp:lastModifiedBy>
  <cp:lastPrinted>2005-04-13T14:05:28Z</cp:lastPrinted>
  <dcterms:created xsi:type="dcterms:W3CDTF">2004-11-29T08:04:17Z</dcterms:created>
  <dcterms:modified xsi:type="dcterms:W3CDTF">2005-06-08T09:19:50Z</dcterms:modified>
  <cp:category/>
  <cp:version/>
  <cp:contentType/>
  <cp:contentStatus/>
</cp:coreProperties>
</file>